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2015-1изм" sheetId="1" r:id="rId1"/>
  </sheets>
  <definedNames/>
  <calcPr fullCalcOnLoad="1"/>
</workbook>
</file>

<file path=xl/sharedStrings.xml><?xml version="1.0" encoding="utf-8"?>
<sst xmlns="http://schemas.openxmlformats.org/spreadsheetml/2006/main" count="202" uniqueCount="87">
  <si>
    <t>Наименование</t>
  </si>
  <si>
    <t>Общегосударственные вопросы</t>
  </si>
  <si>
    <t>Функционирование органов исполнительной власти местных администраций</t>
  </si>
  <si>
    <t>Всего расходов: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</si>
  <si>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</si>
  <si>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</si>
  <si>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Резервные фонды ГО и ЧС</t>
  </si>
  <si>
    <t>Уплата  иных платежей</t>
  </si>
  <si>
    <t>01 00</t>
  </si>
  <si>
    <t>78101 00120</t>
  </si>
  <si>
    <t>0102</t>
  </si>
  <si>
    <t>120</t>
  </si>
  <si>
    <t>121</t>
  </si>
  <si>
    <t>129</t>
  </si>
  <si>
    <t>0104</t>
  </si>
  <si>
    <t>78102 00120</t>
  </si>
  <si>
    <t>244</t>
  </si>
  <si>
    <t>240</t>
  </si>
  <si>
    <t>0503</t>
  </si>
  <si>
    <t>78601 15520</t>
  </si>
  <si>
    <t>Благоустройство</t>
  </si>
  <si>
    <t>Благоустройство территории СМО (ГМО)</t>
  </si>
  <si>
    <t>110</t>
  </si>
  <si>
    <t>Расходы на выплаты персоналу казенных учреждений</t>
  </si>
  <si>
    <t>111</t>
  </si>
  <si>
    <t>Фонд оплаты труда учреждений</t>
  </si>
  <si>
    <t>119</t>
  </si>
  <si>
    <t>Взносы по обязательным социальным страхованиям на выплаты по оплате труда работников и иные выплаты работникам учреждений</t>
  </si>
  <si>
    <t>78602 15530</t>
  </si>
  <si>
    <t>Уличное освещение территории СМО (ГМО)</t>
  </si>
  <si>
    <t>0801</t>
  </si>
  <si>
    <t>78301 13510</t>
  </si>
  <si>
    <t>Дворцы и дома культуры, другие учреждения культуры и средств массовой информации</t>
  </si>
  <si>
    <t>1101</t>
  </si>
  <si>
    <t>78801 14510</t>
  </si>
  <si>
    <t>Культура и библиотечное обслуживание</t>
  </si>
  <si>
    <t>Глава Администрации СМО (ГМО)</t>
  </si>
  <si>
    <t xml:space="preserve">Функционирование органов местного самоуправления 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</si>
  <si>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</si>
  <si>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</si>
  <si>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</si>
  <si>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Центральный аппарат Администрации СМО (ГМО)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</si>
  <si>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</si>
  <si>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</si>
  <si>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Уплата прочих налогов, сборов</t>
  </si>
  <si>
    <t>0111</t>
  </si>
  <si>
    <t>78901 90520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</si>
  <si>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</si>
  <si>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Код главы</t>
  </si>
  <si>
    <t>Раздел/
подраздел</t>
  </si>
  <si>
    <t>Целевая статья</t>
  </si>
  <si>
    <t>Вид расходов</t>
  </si>
  <si>
    <t>Прочая закупка товаров,работ и услуг для обеспечения государственных (муниципальных) нужд</t>
  </si>
  <si>
    <t>Иные закупки товаров,работ и услуг для обеспечения государственных (муниципальных) нужд</t>
  </si>
  <si>
    <t>Муниципальная программа "Энергоснабжение"</t>
  </si>
  <si>
    <t>38102 15520</t>
  </si>
  <si>
    <t>Озеленение территории</t>
  </si>
  <si>
    <t>78603 15540</t>
  </si>
  <si>
    <t>Содержание мест захоронения</t>
  </si>
  <si>
    <t>78604 15550</t>
  </si>
  <si>
    <t>243</t>
  </si>
  <si>
    <t>Закупка товаров, работ, услуг в целях капитального ремонта государственного (муниципального имущества</t>
  </si>
  <si>
    <t>Социальное обеспечение населения</t>
  </si>
  <si>
    <t>Расходы на обеспечение мер социальной поддержки</t>
  </si>
  <si>
    <t>Иные выплаты населению</t>
  </si>
  <si>
    <t>1003</t>
  </si>
  <si>
    <t>78701 81520</t>
  </si>
  <si>
    <t>360</t>
  </si>
  <si>
    <t xml:space="preserve"> ВОИНСКИЙ УЧЕТ</t>
  </si>
  <si>
    <t xml:space="preserve">  Заработная плата</t>
  </si>
  <si>
    <t>21101</t>
  </si>
  <si>
    <t xml:space="preserve">  Начисления на выплаты по оплате труда</t>
  </si>
  <si>
    <t>21301</t>
  </si>
  <si>
    <t>0203</t>
  </si>
  <si>
    <t>78104 51180</t>
  </si>
  <si>
    <t>781045 1180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</si>
  <si>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</si>
  <si>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 из бюджетов поселений в бюджет муниципального района по передаваемым полномочиям по утверждению и исполнению бюджетов сельских муниципальных образований</t>
  </si>
  <si>
    <t>Иные межбюджетные трансферты</t>
  </si>
  <si>
    <t>0106</t>
  </si>
  <si>
    <t>78906 М2020</t>
  </si>
  <si>
    <t>540</t>
  </si>
  <si>
    <t>Сумма 
на 2019г. (тыс.руб.)</t>
  </si>
  <si>
    <t>Сумма
 на 2020г. (тыс.руб.)</t>
  </si>
  <si>
    <t>Сумма
на 2021г. (тыс.руб.)</t>
  </si>
  <si>
    <t>Ведомственная структура расходов бюджета на 2020 год и плановый период 2021-2022гг.</t>
  </si>
  <si>
    <t>Приложение № 6 к решению №  от г.
«О проекте бюджета Ачинеровского сельского
муниципального образования Республики
Калмыкия на 2020 год и плановый период 2021-2022гг.»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</si>
</sst>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(&quot;р.&quot;* #,##0_);_(&quot;р.&quot;* \(#,##0\);_(&quot;р.&quot;* &quot;-&quot;_);_(@_)"/>
    <numFmt numFmtId="180" formatCode="_(&quot;р.&quot;* #,##0.00_);_(&quot;р.&quot;* \(#,##0.00\);_(&quot;р.&quot;* &quot;-&quot;??_);_(@_)"/>
    <numFmt numFmtId="181" formatCode="#,##0.00_ ;\-#,##0.00"/>
  </numFmts>
  <fonts count="60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1"/>
      <name val="Calibri"/>
      <family val="2"/>
    </font>
    <font>
      <sz val="8"/>
      <name val="Arial"/>
      <family val="2"/>
    </font>
    <font>
      <b/>
      <sz val="11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12"/>
      <name val="Times New Roman"/>
      <family val="1"/>
    </font>
    <font>
      <sz val="6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 horizontal="left"/>
      <protection/>
    </xf>
    <xf numFmtId="0" fontId="41" fillId="0" borderId="0">
      <alignment horizontal="left"/>
      <protection/>
    </xf>
    <xf numFmtId="0" fontId="0" fillId="0" borderId="1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41" fillId="0" borderId="0">
      <alignment horizontal="left"/>
      <protection/>
    </xf>
    <xf numFmtId="49" fontId="0" fillId="0" borderId="0">
      <alignment/>
      <protection/>
    </xf>
    <xf numFmtId="0" fontId="0" fillId="0" borderId="0">
      <alignment wrapText="1"/>
      <protection/>
    </xf>
    <xf numFmtId="0" fontId="1" fillId="0" borderId="0">
      <alignment wrapText="1"/>
      <protection/>
    </xf>
    <xf numFmtId="0" fontId="1" fillId="0" borderId="2">
      <alignment horizontal="left"/>
      <protection/>
    </xf>
    <xf numFmtId="0" fontId="1" fillId="0" borderId="3">
      <alignment horizontal="left" wrapText="1" indent="2"/>
      <protection/>
    </xf>
    <xf numFmtId="0" fontId="1" fillId="0" borderId="4">
      <alignment horizontal="left" wrapText="1"/>
      <protection/>
    </xf>
    <xf numFmtId="0" fontId="1" fillId="0" borderId="5">
      <alignment horizontal="left" wrapText="1" indent="2"/>
      <protection/>
    </xf>
    <xf numFmtId="0" fontId="0" fillId="20" borderId="6">
      <alignment/>
      <protection/>
    </xf>
    <xf numFmtId="0" fontId="0" fillId="20" borderId="7">
      <alignment/>
      <protection/>
    </xf>
    <xf numFmtId="49" fontId="1" fillId="0" borderId="0">
      <alignment wrapText="1"/>
      <protection/>
    </xf>
    <xf numFmtId="49" fontId="1" fillId="0" borderId="2">
      <alignment horizontal="left"/>
      <protection/>
    </xf>
    <xf numFmtId="0" fontId="1" fillId="0" borderId="8">
      <alignment horizontal="center" vertical="center" shrinkToFit="1"/>
      <protection/>
    </xf>
    <xf numFmtId="0" fontId="1" fillId="0" borderId="9">
      <alignment horizontal="center" vertical="center" shrinkToFit="1"/>
      <protection/>
    </xf>
    <xf numFmtId="0" fontId="0" fillId="20" borderId="10">
      <alignment/>
      <protection/>
    </xf>
    <xf numFmtId="49" fontId="1" fillId="0" borderId="0">
      <alignment horizontal="center"/>
      <protection/>
    </xf>
    <xf numFmtId="0" fontId="1" fillId="0" borderId="2">
      <alignment horizontal="center" shrinkToFit="1"/>
      <protection/>
    </xf>
    <xf numFmtId="49" fontId="1" fillId="0" borderId="11">
      <alignment horizontal="center" vertical="center"/>
      <protection/>
    </xf>
    <xf numFmtId="49" fontId="1" fillId="0" borderId="1">
      <alignment horizontal="center" vertical="center"/>
      <protection/>
    </xf>
    <xf numFmtId="49" fontId="1" fillId="0" borderId="2">
      <alignment horizontal="center" vertical="center" shrinkToFit="1"/>
      <protection/>
    </xf>
    <xf numFmtId="181" fontId="1" fillId="0" borderId="1">
      <alignment horizontal="right" vertical="center" shrinkToFit="1"/>
      <protection/>
    </xf>
    <xf numFmtId="4" fontId="1" fillId="0" borderId="1">
      <alignment horizontal="right" shrinkToFit="1"/>
      <protection/>
    </xf>
    <xf numFmtId="49" fontId="15" fillId="0" borderId="0">
      <alignment/>
      <protection/>
    </xf>
    <xf numFmtId="49" fontId="0" fillId="0" borderId="2">
      <alignment shrinkToFit="1"/>
      <protection/>
    </xf>
    <xf numFmtId="49" fontId="1" fillId="0" borderId="2">
      <alignment horizontal="right"/>
      <protection/>
    </xf>
    <xf numFmtId="181" fontId="1" fillId="0" borderId="12">
      <alignment horizontal="right" vertical="center" shrinkToFit="1"/>
      <protection/>
    </xf>
    <xf numFmtId="4" fontId="1" fillId="0" borderId="12">
      <alignment horizontal="right" shrinkToFit="1"/>
      <protection/>
    </xf>
    <xf numFmtId="0" fontId="0" fillId="20" borderId="2">
      <alignment/>
      <protection/>
    </xf>
    <xf numFmtId="0" fontId="9" fillId="0" borderId="12">
      <alignment wrapText="1"/>
      <protection/>
    </xf>
    <xf numFmtId="0" fontId="9" fillId="0" borderId="12">
      <alignment/>
      <protection/>
    </xf>
    <xf numFmtId="49" fontId="1" fillId="0" borderId="12">
      <alignment horizontal="center" shrinkToFit="1"/>
      <protection/>
    </xf>
    <xf numFmtId="49" fontId="1" fillId="0" borderId="1">
      <alignment horizontal="center" vertical="center" shrinkToFit="1"/>
      <protection/>
    </xf>
    <xf numFmtId="0" fontId="0" fillId="0" borderId="13">
      <alignment horizontal="left"/>
      <protection/>
    </xf>
    <xf numFmtId="0" fontId="14" fillId="0" borderId="0">
      <alignment horizontal="center"/>
      <protection/>
    </xf>
    <xf numFmtId="0" fontId="0" fillId="0" borderId="0">
      <alignment horizontal="left"/>
      <protection/>
    </xf>
    <xf numFmtId="49" fontId="1" fillId="0" borderId="0">
      <alignment horizontal="left"/>
      <protection/>
    </xf>
    <xf numFmtId="0" fontId="0" fillId="0" borderId="2">
      <alignment/>
      <protection/>
    </xf>
    <xf numFmtId="0" fontId="0" fillId="0" borderId="1">
      <alignment horizontal="left"/>
      <protection/>
    </xf>
    <xf numFmtId="0" fontId="0" fillId="0" borderId="13">
      <alignment/>
      <protection/>
    </xf>
    <xf numFmtId="0" fontId="0" fillId="20" borderId="14">
      <alignment/>
      <protection/>
    </xf>
    <xf numFmtId="0" fontId="0" fillId="0" borderId="15">
      <alignment horizontal="left"/>
      <protection/>
    </xf>
    <xf numFmtId="0" fontId="1" fillId="0" borderId="2">
      <alignment horizontal="center" wrapText="1"/>
      <protection/>
    </xf>
    <xf numFmtId="0" fontId="14" fillId="0" borderId="13">
      <alignment horizontal="center"/>
      <protection/>
    </xf>
    <xf numFmtId="0" fontId="0" fillId="0" borderId="0">
      <alignment horizontal="center"/>
      <protection/>
    </xf>
    <xf numFmtId="0" fontId="1" fillId="0" borderId="2">
      <alignment horizontal="center"/>
      <protection/>
    </xf>
    <xf numFmtId="0" fontId="1" fillId="0" borderId="0">
      <alignment horizontal="center"/>
      <protection/>
    </xf>
    <xf numFmtId="0" fontId="15" fillId="0" borderId="0">
      <alignment horizontal="left"/>
      <protection/>
    </xf>
    <xf numFmtId="0" fontId="1" fillId="0" borderId="15">
      <alignment/>
      <protection/>
    </xf>
    <xf numFmtId="0" fontId="14" fillId="0" borderId="0">
      <alignment/>
      <protection/>
    </xf>
    <xf numFmtId="49" fontId="0" fillId="0" borderId="15">
      <alignment/>
      <protection/>
    </xf>
    <xf numFmtId="49" fontId="14" fillId="0" borderId="0">
      <alignment/>
      <protection/>
    </xf>
    <xf numFmtId="0" fontId="0" fillId="20" borderId="0">
      <alignment/>
      <protection/>
    </xf>
    <xf numFmtId="0" fontId="0" fillId="0" borderId="0">
      <alignment/>
      <protection/>
    </xf>
    <xf numFmtId="0" fontId="10" fillId="0" borderId="0">
      <alignment horizontal="center"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 horizontal="left"/>
      <protection/>
    </xf>
    <xf numFmtId="0" fontId="10" fillId="0" borderId="2">
      <alignment horizontal="center"/>
      <protection/>
    </xf>
    <xf numFmtId="0" fontId="1" fillId="0" borderId="1">
      <alignment horizontal="center" vertical="top" wrapText="1"/>
      <protection/>
    </xf>
    <xf numFmtId="0" fontId="1" fillId="0" borderId="1">
      <alignment horizontal="center" vertical="center"/>
      <protection/>
    </xf>
    <xf numFmtId="0" fontId="1" fillId="0" borderId="3">
      <alignment horizontal="left" wrapText="1"/>
      <protection/>
    </xf>
    <xf numFmtId="0" fontId="1" fillId="0" borderId="5">
      <alignment horizontal="left" wrapText="1"/>
      <protection/>
    </xf>
    <xf numFmtId="0" fontId="1" fillId="0" borderId="16">
      <alignment horizontal="left" wrapText="1" indent="2"/>
      <protection/>
    </xf>
    <xf numFmtId="0" fontId="0" fillId="20" borderId="13">
      <alignment/>
      <protection/>
    </xf>
    <xf numFmtId="0" fontId="8" fillId="0" borderId="0">
      <alignment/>
      <protection/>
    </xf>
    <xf numFmtId="0" fontId="1" fillId="0" borderId="2">
      <alignment horizontal="left" wrapText="1"/>
      <protection/>
    </xf>
    <xf numFmtId="0" fontId="1" fillId="0" borderId="10">
      <alignment horizontal="left" wrapText="1"/>
      <protection/>
    </xf>
    <xf numFmtId="0" fontId="1" fillId="0" borderId="13">
      <alignment horizontal="left"/>
      <protection/>
    </xf>
    <xf numFmtId="0" fontId="1" fillId="0" borderId="17">
      <alignment horizontal="center" vertical="center"/>
      <protection/>
    </xf>
    <xf numFmtId="49" fontId="1" fillId="0" borderId="8">
      <alignment horizontal="center" wrapText="1"/>
      <protection/>
    </xf>
    <xf numFmtId="49" fontId="1" fillId="0" borderId="18">
      <alignment horizontal="center" shrinkToFit="1"/>
      <protection/>
    </xf>
    <xf numFmtId="49" fontId="1" fillId="0" borderId="19">
      <alignment horizontal="center" shrinkToFit="1"/>
      <protection/>
    </xf>
    <xf numFmtId="0" fontId="12" fillId="0" borderId="0">
      <alignment/>
      <protection/>
    </xf>
    <xf numFmtId="49" fontId="1" fillId="0" borderId="11">
      <alignment horizontal="center"/>
      <protection/>
    </xf>
    <xf numFmtId="49" fontId="1" fillId="0" borderId="20">
      <alignment horizontal="center"/>
      <protection/>
    </xf>
    <xf numFmtId="49" fontId="1" fillId="0" borderId="21">
      <alignment horizontal="center"/>
      <protection/>
    </xf>
    <xf numFmtId="49" fontId="1" fillId="0" borderId="0">
      <alignment/>
      <protection/>
    </xf>
    <xf numFmtId="49" fontId="1" fillId="0" borderId="13">
      <alignment/>
      <protection/>
    </xf>
    <xf numFmtId="49" fontId="1" fillId="0" borderId="1">
      <alignment horizontal="center" vertical="top" wrapText="1"/>
      <protection/>
    </xf>
    <xf numFmtId="49" fontId="1" fillId="0" borderId="17">
      <alignment horizontal="center" vertical="center"/>
      <protection/>
    </xf>
    <xf numFmtId="4" fontId="1" fillId="0" borderId="11">
      <alignment horizontal="right" shrinkToFit="1"/>
      <protection/>
    </xf>
    <xf numFmtId="4" fontId="1" fillId="0" borderId="20">
      <alignment horizontal="right" shrinkToFit="1"/>
      <protection/>
    </xf>
    <xf numFmtId="4" fontId="1" fillId="0" borderId="21">
      <alignment horizontal="right" shrinkToFit="1"/>
      <protection/>
    </xf>
    <xf numFmtId="0" fontId="12" fillId="0" borderId="22">
      <alignment/>
      <protection/>
    </xf>
    <xf numFmtId="0" fontId="1" fillId="0" borderId="23">
      <alignment horizontal="right"/>
      <protection/>
    </xf>
    <xf numFmtId="49" fontId="1" fillId="0" borderId="23">
      <alignment horizontal="right" vertical="center"/>
      <protection/>
    </xf>
    <xf numFmtId="49" fontId="1" fillId="0" borderId="23">
      <alignment horizontal="right"/>
      <protection/>
    </xf>
    <xf numFmtId="49" fontId="1" fillId="0" borderId="23">
      <alignment/>
      <protection/>
    </xf>
    <xf numFmtId="0" fontId="1" fillId="0" borderId="2">
      <alignment horizontal="center"/>
      <protection/>
    </xf>
    <xf numFmtId="0" fontId="1" fillId="0" borderId="17">
      <alignment horizontal="center"/>
      <protection/>
    </xf>
    <xf numFmtId="49" fontId="1" fillId="0" borderId="24">
      <alignment horizontal="center"/>
      <protection/>
    </xf>
    <xf numFmtId="14" fontId="1" fillId="0" borderId="25">
      <alignment horizontal="center"/>
      <protection/>
    </xf>
    <xf numFmtId="49" fontId="1" fillId="0" borderId="25">
      <alignment horizontal="center" vertical="center"/>
      <protection/>
    </xf>
    <xf numFmtId="49" fontId="1" fillId="0" borderId="25">
      <alignment horizontal="center"/>
      <protection/>
    </xf>
    <xf numFmtId="49" fontId="1" fillId="0" borderId="26">
      <alignment horizontal="center"/>
      <protection/>
    </xf>
    <xf numFmtId="0" fontId="13" fillId="0" borderId="0">
      <alignment horizontal="right"/>
      <protection/>
    </xf>
    <xf numFmtId="0" fontId="13" fillId="0" borderId="27">
      <alignment horizontal="right"/>
      <protection/>
    </xf>
    <xf numFmtId="0" fontId="13" fillId="0" borderId="28">
      <alignment horizontal="right"/>
      <protection/>
    </xf>
    <xf numFmtId="0" fontId="10" fillId="0" borderId="2">
      <alignment horizontal="center"/>
      <protection/>
    </xf>
    <xf numFmtId="0" fontId="0" fillId="0" borderId="29">
      <alignment/>
      <protection/>
    </xf>
    <xf numFmtId="0" fontId="0" fillId="0" borderId="27">
      <alignment/>
      <protection/>
    </xf>
    <xf numFmtId="49" fontId="13" fillId="0" borderId="0">
      <alignment/>
      <protection/>
    </xf>
    <xf numFmtId="0" fontId="10" fillId="0" borderId="0">
      <alignment horizontal="center"/>
      <protection/>
    </xf>
    <xf numFmtId="0" fontId="1" fillId="0" borderId="30">
      <alignment horizontal="left" wrapText="1"/>
      <protection/>
    </xf>
    <xf numFmtId="0" fontId="0" fillId="20" borderId="31">
      <alignment/>
      <protection/>
    </xf>
    <xf numFmtId="0" fontId="1" fillId="0" borderId="12">
      <alignment horizontal="left" wrapText="1"/>
      <protection/>
    </xf>
    <xf numFmtId="0" fontId="8" fillId="0" borderId="13">
      <alignment/>
      <protection/>
    </xf>
    <xf numFmtId="0" fontId="1" fillId="0" borderId="8">
      <alignment horizontal="center" shrinkToFit="1"/>
      <protection/>
    </xf>
    <xf numFmtId="0" fontId="1" fillId="0" borderId="18">
      <alignment horizontal="center" shrinkToFit="1"/>
      <protection/>
    </xf>
    <xf numFmtId="49" fontId="1" fillId="0" borderId="19">
      <alignment horizontal="center" wrapText="1"/>
      <protection/>
    </xf>
    <xf numFmtId="0" fontId="0" fillId="20" borderId="32">
      <alignment/>
      <protection/>
    </xf>
    <xf numFmtId="49" fontId="1" fillId="0" borderId="33">
      <alignment horizontal="center" shrinkToFit="1"/>
      <protection/>
    </xf>
    <xf numFmtId="0" fontId="8" fillId="0" borderId="15">
      <alignment/>
      <protection/>
    </xf>
    <xf numFmtId="0" fontId="1" fillId="0" borderId="17">
      <alignment horizontal="center" vertical="center" shrinkToFit="1"/>
      <protection/>
    </xf>
    <xf numFmtId="49" fontId="1" fillId="0" borderId="21">
      <alignment horizontal="center" wrapText="1"/>
      <protection/>
    </xf>
    <xf numFmtId="49" fontId="1" fillId="0" borderId="34">
      <alignment horizontal="center"/>
      <protection/>
    </xf>
    <xf numFmtId="49" fontId="1" fillId="0" borderId="17">
      <alignment horizontal="center" vertical="center" shrinkToFit="1"/>
      <protection/>
    </xf>
    <xf numFmtId="181" fontId="1" fillId="0" borderId="20">
      <alignment horizontal="right" shrinkToFit="1"/>
      <protection/>
    </xf>
    <xf numFmtId="4" fontId="1" fillId="0" borderId="21">
      <alignment horizontal="right" wrapText="1"/>
      <protection/>
    </xf>
    <xf numFmtId="4" fontId="1" fillId="0" borderId="34">
      <alignment horizontal="right" shrinkToFit="1"/>
      <protection/>
    </xf>
    <xf numFmtId="49" fontId="1" fillId="0" borderId="0">
      <alignment horizontal="right"/>
      <protection/>
    </xf>
    <xf numFmtId="4" fontId="1" fillId="0" borderId="35">
      <alignment horizontal="right" shrinkToFit="1"/>
      <protection/>
    </xf>
    <xf numFmtId="181" fontId="1" fillId="0" borderId="36">
      <alignment horizontal="right" shrinkToFit="1"/>
      <protection/>
    </xf>
    <xf numFmtId="4" fontId="1" fillId="0" borderId="16">
      <alignment horizontal="right" wrapText="1"/>
      <protection/>
    </xf>
    <xf numFmtId="49" fontId="1" fillId="0" borderId="37">
      <alignment horizontal="center"/>
      <protection/>
    </xf>
    <xf numFmtId="0" fontId="10" fillId="0" borderId="27">
      <alignment horizontal="center"/>
      <protection/>
    </xf>
    <xf numFmtId="49" fontId="0" fillId="0" borderId="27">
      <alignment/>
      <protection/>
    </xf>
    <xf numFmtId="49" fontId="0" fillId="0" borderId="28">
      <alignment/>
      <protection/>
    </xf>
    <xf numFmtId="0" fontId="0" fillId="0" borderId="28">
      <alignment wrapText="1"/>
      <protection/>
    </xf>
    <xf numFmtId="0" fontId="0" fillId="0" borderId="28">
      <alignment/>
      <protection/>
    </xf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2" fillId="27" borderId="38" applyNumberFormat="0" applyAlignment="0" applyProtection="0"/>
    <xf numFmtId="0" fontId="43" fillId="28" borderId="39" applyNumberFormat="0" applyAlignment="0" applyProtection="0"/>
    <xf numFmtId="0" fontId="44" fillId="28" borderId="38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8" fillId="0" borderId="4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43" applyNumberFormat="0" applyFill="0" applyAlignment="0" applyProtection="0"/>
    <xf numFmtId="0" fontId="50" fillId="29" borderId="44" applyNumberFormat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39" fillId="0" borderId="0">
      <alignment/>
      <protection/>
    </xf>
    <xf numFmtId="0" fontId="53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2" borderId="45" applyNumberFormat="0" applyFont="0" applyAlignment="0" applyProtection="0"/>
    <xf numFmtId="9" fontId="0" fillId="0" borderId="0" applyFont="0" applyFill="0" applyBorder="0" applyAlignment="0" applyProtection="0"/>
    <xf numFmtId="0" fontId="56" fillId="0" borderId="46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 horizontal="right"/>
    </xf>
    <xf numFmtId="0" fontId="3" fillId="34" borderId="47" xfId="0" applyFont="1" applyFill="1" applyBorder="1" applyAlignment="1">
      <alignment horizontal="center" vertical="center" wrapText="1"/>
    </xf>
    <xf numFmtId="0" fontId="3" fillId="34" borderId="47" xfId="0" applyFont="1" applyFill="1" applyBorder="1" applyAlignment="1">
      <alignment horizontal="left" wrapText="1"/>
    </xf>
    <xf numFmtId="49" fontId="3" fillId="34" borderId="47" xfId="0" applyNumberFormat="1" applyFont="1" applyFill="1" applyBorder="1" applyAlignment="1">
      <alignment horizontal="center" vertical="center"/>
    </xf>
    <xf numFmtId="173" fontId="3" fillId="34" borderId="47" xfId="0" applyNumberFormat="1" applyFont="1" applyFill="1" applyBorder="1" applyAlignment="1">
      <alignment horizontal="left" vertical="justify" wrapText="1"/>
    </xf>
    <xf numFmtId="0" fontId="5" fillId="34" borderId="47" xfId="0" applyFont="1" applyFill="1" applyBorder="1" applyAlignment="1">
      <alignment wrapText="1"/>
    </xf>
    <xf numFmtId="49" fontId="5" fillId="34" borderId="4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left" wrapText="1"/>
    </xf>
    <xf numFmtId="49" fontId="7" fillId="34" borderId="47" xfId="0" applyNumberFormat="1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3" fillId="34" borderId="47" xfId="0" applyFont="1" applyFill="1" applyBorder="1" applyAlignment="1">
      <alignment horizontal="center" vertical="center"/>
    </xf>
    <xf numFmtId="4" fontId="3" fillId="34" borderId="47" xfId="0" applyNumberFormat="1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4" fontId="6" fillId="34" borderId="47" xfId="0" applyNumberFormat="1" applyFont="1" applyFill="1" applyBorder="1" applyAlignment="1">
      <alignment horizontal="center" vertical="center"/>
    </xf>
    <xf numFmtId="0" fontId="7" fillId="34" borderId="47" xfId="0" applyFont="1" applyFill="1" applyBorder="1" applyAlignment="1">
      <alignment horizontal="center" vertical="center"/>
    </xf>
    <xf numFmtId="4" fontId="7" fillId="34" borderId="47" xfId="0" applyNumberFormat="1" applyFont="1" applyFill="1" applyBorder="1" applyAlignment="1">
      <alignment horizontal="center" vertical="center"/>
    </xf>
    <xf numFmtId="4" fontId="5" fillId="34" borderId="47" xfId="0" applyNumberFormat="1" applyFont="1" applyFill="1" applyBorder="1" applyAlignment="1">
      <alignment horizontal="center" vertical="center"/>
    </xf>
    <xf numFmtId="0" fontId="6" fillId="34" borderId="48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173" fontId="5" fillId="34" borderId="47" xfId="0" applyNumberFormat="1" applyFont="1" applyFill="1" applyBorder="1" applyAlignment="1">
      <alignment horizontal="left" vertical="justify" wrapText="1"/>
    </xf>
    <xf numFmtId="0" fontId="17" fillId="0" borderId="30" xfId="141" applyNumberFormat="1" applyFont="1" applyProtection="1">
      <alignment horizontal="left" wrapText="1"/>
      <protection/>
    </xf>
    <xf numFmtId="49" fontId="17" fillId="0" borderId="19" xfId="147" applyNumberFormat="1" applyFont="1" applyProtection="1">
      <alignment horizontal="center" wrapText="1"/>
      <protection/>
    </xf>
    <xf numFmtId="0" fontId="13" fillId="0" borderId="30" xfId="141" applyNumberFormat="1" applyFont="1" applyProtection="1">
      <alignment horizontal="left" wrapText="1"/>
      <protection/>
    </xf>
    <xf numFmtId="49" fontId="13" fillId="0" borderId="19" xfId="147" applyNumberFormat="1" applyFont="1" applyProtection="1">
      <alignment horizontal="center" wrapText="1"/>
      <protection/>
    </xf>
    <xf numFmtId="49" fontId="13" fillId="0" borderId="21" xfId="152" applyNumberFormat="1" applyFont="1" applyProtection="1">
      <alignment horizontal="center" wrapText="1"/>
      <protection/>
    </xf>
    <xf numFmtId="4" fontId="17" fillId="34" borderId="21" xfId="156" applyNumberFormat="1" applyFont="1" applyFill="1" applyProtection="1">
      <alignment horizontal="right" wrapText="1"/>
      <protection/>
    </xf>
    <xf numFmtId="4" fontId="3" fillId="34" borderId="21" xfId="156" applyNumberFormat="1" applyFont="1" applyFill="1" applyAlignment="1" applyProtection="1">
      <alignment horizontal="center" wrapText="1"/>
      <protection/>
    </xf>
    <xf numFmtId="4" fontId="5" fillId="34" borderId="21" xfId="156" applyNumberFormat="1" applyFont="1" applyFill="1" applyAlignment="1" applyProtection="1">
      <alignment horizontal="center" wrapText="1"/>
      <protection/>
    </xf>
    <xf numFmtId="4" fontId="7" fillId="34" borderId="21" xfId="156" applyNumberFormat="1" applyFont="1" applyFill="1" applyAlignment="1" applyProtection="1">
      <alignment horizontal="center" wrapText="1"/>
      <protection/>
    </xf>
    <xf numFmtId="4" fontId="7" fillId="34" borderId="16" xfId="161" applyNumberFormat="1" applyFont="1" applyFill="1" applyAlignment="1" applyProtection="1">
      <alignment horizontal="center" wrapText="1"/>
      <protection/>
    </xf>
    <xf numFmtId="173" fontId="3" fillId="34" borderId="47" xfId="0" applyNumberFormat="1" applyFont="1" applyFill="1" applyBorder="1" applyAlignment="1">
      <alignment horizontal="center" vertical="center"/>
    </xf>
    <xf numFmtId="0" fontId="16" fillId="0" borderId="30" xfId="141" applyNumberFormat="1" applyFont="1" applyAlignment="1" applyProtection="1">
      <alignment horizontal="left" wrapText="1"/>
      <protection/>
    </xf>
    <xf numFmtId="49" fontId="5" fillId="0" borderId="21" xfId="152" applyNumberFormat="1" applyFont="1" applyProtection="1">
      <alignment horizontal="center" wrapText="1"/>
      <protection/>
    </xf>
    <xf numFmtId="49" fontId="3" fillId="0" borderId="19" xfId="147" applyNumberFormat="1" applyFont="1" applyProtection="1">
      <alignment horizontal="center" wrapText="1"/>
      <protection/>
    </xf>
    <xf numFmtId="49" fontId="3" fillId="0" borderId="21" xfId="152" applyNumberFormat="1" applyFont="1" applyProtection="1">
      <alignment horizontal="center" wrapText="1"/>
      <protection/>
    </xf>
    <xf numFmtId="4" fontId="3" fillId="34" borderId="21" xfId="156" applyNumberFormat="1" applyFont="1" applyFill="1" applyProtection="1">
      <alignment horizontal="right" wrapText="1"/>
      <protection/>
    </xf>
    <xf numFmtId="0" fontId="3" fillId="34" borderId="47" xfId="0" applyFont="1" applyFill="1" applyBorder="1" applyAlignment="1">
      <alignment horizontal="center"/>
    </xf>
    <xf numFmtId="49" fontId="3" fillId="34" borderId="47" xfId="0" applyNumberFormat="1" applyFont="1" applyFill="1" applyBorder="1" applyAlignment="1">
      <alignment horizontal="center"/>
    </xf>
    <xf numFmtId="0" fontId="5" fillId="34" borderId="47" xfId="0" applyFont="1" applyFill="1" applyBorder="1" applyAlignment="1">
      <alignment horizontal="center"/>
    </xf>
    <xf numFmtId="49" fontId="5" fillId="34" borderId="47" xfId="0" applyNumberFormat="1" applyFont="1" applyFill="1" applyBorder="1" applyAlignment="1">
      <alignment horizontal="center"/>
    </xf>
    <xf numFmtId="0" fontId="7" fillId="34" borderId="47" xfId="0" applyFont="1" applyFill="1" applyBorder="1" applyAlignment="1">
      <alignment horizontal="center"/>
    </xf>
    <xf numFmtId="49" fontId="7" fillId="34" borderId="47" xfId="0" applyNumberFormat="1" applyFont="1" applyFill="1" applyBorder="1" applyAlignment="1">
      <alignment horizontal="center"/>
    </xf>
    <xf numFmtId="173" fontId="3" fillId="34" borderId="48" xfId="0" applyNumberFormat="1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59" fillId="0" borderId="0" xfId="0" applyFont="1" applyFill="1" applyAlignment="1">
      <alignment horizontal="right" wrapText="1"/>
    </xf>
    <xf numFmtId="0" fontId="3" fillId="0" borderId="0" xfId="0" applyFont="1" applyAlignment="1">
      <alignment horizontal="center" wrapText="1"/>
    </xf>
  </cellXfs>
  <cellStyles count="18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134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139" xfId="78"/>
    <cellStyle name="xl140" xfId="79"/>
    <cellStyle name="xl141" xfId="80"/>
    <cellStyle name="xl142" xfId="81"/>
    <cellStyle name="xl143" xfId="82"/>
    <cellStyle name="xl144" xfId="83"/>
    <cellStyle name="xl145" xfId="84"/>
    <cellStyle name="xl146" xfId="85"/>
    <cellStyle name="xl147" xfId="86"/>
    <cellStyle name="xl148" xfId="87"/>
    <cellStyle name="xl149" xfId="88"/>
    <cellStyle name="xl21" xfId="89"/>
    <cellStyle name="xl22" xfId="90"/>
    <cellStyle name="xl23" xfId="91"/>
    <cellStyle name="xl24" xfId="92"/>
    <cellStyle name="xl25" xfId="93"/>
    <cellStyle name="xl26" xfId="94"/>
    <cellStyle name="xl27" xfId="95"/>
    <cellStyle name="xl28" xfId="96"/>
    <cellStyle name="xl29" xfId="97"/>
    <cellStyle name="xl30" xfId="98"/>
    <cellStyle name="xl31" xfId="99"/>
    <cellStyle name="xl32" xfId="100"/>
    <cellStyle name="xl33" xfId="101"/>
    <cellStyle name="xl34" xfId="102"/>
    <cellStyle name="xl35" xfId="103"/>
    <cellStyle name="xl36" xfId="104"/>
    <cellStyle name="xl37" xfId="105"/>
    <cellStyle name="xl38" xfId="106"/>
    <cellStyle name="xl39" xfId="107"/>
    <cellStyle name="xl40" xfId="108"/>
    <cellStyle name="xl41" xfId="109"/>
    <cellStyle name="xl42" xfId="110"/>
    <cellStyle name="xl43" xfId="111"/>
    <cellStyle name="xl44" xfId="112"/>
    <cellStyle name="xl45" xfId="113"/>
    <cellStyle name="xl46" xfId="114"/>
    <cellStyle name="xl47" xfId="115"/>
    <cellStyle name="xl48" xfId="116"/>
    <cellStyle name="xl49" xfId="117"/>
    <cellStyle name="xl50" xfId="118"/>
    <cellStyle name="xl51" xfId="119"/>
    <cellStyle name="xl52" xfId="120"/>
    <cellStyle name="xl53" xfId="121"/>
    <cellStyle name="xl54" xfId="122"/>
    <cellStyle name="xl55" xfId="123"/>
    <cellStyle name="xl56" xfId="124"/>
    <cellStyle name="xl57" xfId="125"/>
    <cellStyle name="xl58" xfId="126"/>
    <cellStyle name="xl59" xfId="127"/>
    <cellStyle name="xl60" xfId="128"/>
    <cellStyle name="xl61" xfId="129"/>
    <cellStyle name="xl62" xfId="130"/>
    <cellStyle name="xl63" xfId="131"/>
    <cellStyle name="xl64" xfId="132"/>
    <cellStyle name="xl65" xfId="133"/>
    <cellStyle name="xl66" xfId="134"/>
    <cellStyle name="xl67" xfId="135"/>
    <cellStyle name="xl68" xfId="136"/>
    <cellStyle name="xl69" xfId="137"/>
    <cellStyle name="xl70" xfId="138"/>
    <cellStyle name="xl71" xfId="139"/>
    <cellStyle name="xl72" xfId="140"/>
    <cellStyle name="xl73" xfId="141"/>
    <cellStyle name="xl74" xfId="142"/>
    <cellStyle name="xl75" xfId="143"/>
    <cellStyle name="xl76" xfId="144"/>
    <cellStyle name="xl77" xfId="145"/>
    <cellStyle name="xl78" xfId="146"/>
    <cellStyle name="xl79" xfId="147"/>
    <cellStyle name="xl80" xfId="148"/>
    <cellStyle name="xl81" xfId="149"/>
    <cellStyle name="xl82" xfId="150"/>
    <cellStyle name="xl83" xfId="151"/>
    <cellStyle name="xl84" xfId="152"/>
    <cellStyle name="xl85" xfId="153"/>
    <cellStyle name="xl86" xfId="154"/>
    <cellStyle name="xl87" xfId="155"/>
    <cellStyle name="xl88" xfId="156"/>
    <cellStyle name="xl89" xfId="157"/>
    <cellStyle name="xl90" xfId="158"/>
    <cellStyle name="xl91" xfId="159"/>
    <cellStyle name="xl92" xfId="160"/>
    <cellStyle name="xl93" xfId="161"/>
    <cellStyle name="xl94" xfId="162"/>
    <cellStyle name="xl95" xfId="163"/>
    <cellStyle name="xl96" xfId="164"/>
    <cellStyle name="xl97" xfId="165"/>
    <cellStyle name="xl98" xfId="166"/>
    <cellStyle name="xl99" xfId="167"/>
    <cellStyle name="Акцент1" xfId="168"/>
    <cellStyle name="Акцент2" xfId="169"/>
    <cellStyle name="Акцент3" xfId="170"/>
    <cellStyle name="Акцент4" xfId="171"/>
    <cellStyle name="Акцент5" xfId="172"/>
    <cellStyle name="Акцент6" xfId="173"/>
    <cellStyle name="Ввод " xfId="174"/>
    <cellStyle name="Вывод" xfId="175"/>
    <cellStyle name="Вычисление" xfId="176"/>
    <cellStyle name="Hyperlink" xfId="177"/>
    <cellStyle name="Currency" xfId="178"/>
    <cellStyle name="Currency [0]" xfId="179"/>
    <cellStyle name="Заголовок 1" xfId="180"/>
    <cellStyle name="Заголовок 2" xfId="181"/>
    <cellStyle name="Заголовок 3" xfId="182"/>
    <cellStyle name="Заголовок 4" xfId="183"/>
    <cellStyle name="Итог" xfId="184"/>
    <cellStyle name="Контрольная ячейка" xfId="185"/>
    <cellStyle name="Название" xfId="186"/>
    <cellStyle name="Нейтральный" xfId="187"/>
    <cellStyle name="Обычный 2" xfId="188"/>
    <cellStyle name="Followed Hyperlink" xfId="189"/>
    <cellStyle name="Плохой" xfId="190"/>
    <cellStyle name="Пояснение" xfId="191"/>
    <cellStyle name="Примечание" xfId="192"/>
    <cellStyle name="Percent" xfId="193"/>
    <cellStyle name="Связанная ячейка" xfId="194"/>
    <cellStyle name="Текст предупреждения" xfId="195"/>
    <cellStyle name="Comma" xfId="196"/>
    <cellStyle name="Comma [0]" xfId="197"/>
    <cellStyle name="Хороший" xfId="1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="75" zoomScaleNormal="75" zoomScalePageLayoutView="0" workbookViewId="0" topLeftCell="A13">
      <selection activeCell="F6" sqref="F6"/>
    </sheetView>
  </sheetViews>
  <sheetFormatPr defaultColWidth="9.00390625" defaultRowHeight="12.75"/>
  <cols>
    <col min="1" max="1" width="107.625" style="0" customWidth="1"/>
    <col min="2" max="2" width="10.75390625" style="0" customWidth="1"/>
    <col min="3" max="3" width="14.125" style="0" customWidth="1"/>
    <col min="4" max="4" width="19.625" style="0" customWidth="1"/>
    <col min="5" max="5" width="12.125" style="0" customWidth="1"/>
    <col min="6" max="6" width="16.125" style="0" bestFit="1" customWidth="1"/>
    <col min="7" max="7" width="13.25390625" style="0" customWidth="1"/>
    <col min="8" max="8" width="13.375" style="0" customWidth="1"/>
  </cols>
  <sheetData>
    <row r="1" spans="4:8" ht="54.75" customHeight="1">
      <c r="D1" s="55" t="s">
        <v>86</v>
      </c>
      <c r="E1" s="55"/>
      <c r="F1" s="55"/>
      <c r="G1" s="55"/>
      <c r="H1" s="55"/>
    </row>
    <row r="2" ht="15.75" customHeight="1"/>
    <row r="3" spans="1:8" ht="24" customHeight="1">
      <c r="A3" s="56" t="s">
        <v>85</v>
      </c>
      <c r="B3" s="56"/>
      <c r="C3" s="56"/>
      <c r="D3" s="56"/>
      <c r="E3" s="56"/>
      <c r="F3" s="56"/>
      <c r="G3" s="56"/>
      <c r="H3" s="56"/>
    </row>
    <row r="4" ht="13.5" customHeight="1">
      <c r="F4" s="6"/>
    </row>
    <row r="5" spans="1:8" ht="93.75">
      <c r="A5" s="7" t="s">
        <v>0</v>
      </c>
      <c r="B5" s="7" t="s">
        <v>48</v>
      </c>
      <c r="C5" s="7" t="s">
        <v>49</v>
      </c>
      <c r="D5" s="7" t="s">
        <v>50</v>
      </c>
      <c r="E5" s="7" t="s">
        <v>51</v>
      </c>
      <c r="F5" s="7" t="s">
        <v>82</v>
      </c>
      <c r="G5" s="25" t="s">
        <v>83</v>
      </c>
      <c r="H5" s="25" t="s">
        <v>84</v>
      </c>
    </row>
    <row r="6" spans="1:8" ht="16.5" customHeight="1">
      <c r="A6" s="8" t="s">
        <v>1</v>
      </c>
      <c r="B6" s="17">
        <v>915</v>
      </c>
      <c r="C6" s="9" t="s">
        <v>8</v>
      </c>
      <c r="D6" s="9"/>
      <c r="E6" s="9"/>
      <c r="F6" s="40">
        <f>F7+F12+F30+F27</f>
        <v>3130.2</v>
      </c>
      <c r="G6" s="40">
        <f>G7+G12+G30+G27</f>
        <v>951.5200000000001</v>
      </c>
      <c r="H6" s="40">
        <f>H7+H12+H30+H27</f>
        <v>951.5200000000001</v>
      </c>
    </row>
    <row r="7" spans="1:8" ht="18.75">
      <c r="A7" s="10" t="s">
        <v>37</v>
      </c>
      <c r="B7" s="17">
        <v>915</v>
      </c>
      <c r="C7" s="9" t="s">
        <v>10</v>
      </c>
      <c r="D7" s="9"/>
      <c r="E7" s="9"/>
      <c r="F7" s="18">
        <f>F8</f>
        <v>539</v>
      </c>
      <c r="G7" s="18">
        <f aca="true" t="shared" si="0" ref="F7:H8">G8</f>
        <v>332</v>
      </c>
      <c r="H7" s="18">
        <f t="shared" si="0"/>
        <v>332</v>
      </c>
    </row>
    <row r="8" spans="1:8" s="4" customFormat="1" ht="18.75">
      <c r="A8" s="29" t="s">
        <v>36</v>
      </c>
      <c r="B8" s="19">
        <v>915</v>
      </c>
      <c r="C8" s="12" t="s">
        <v>10</v>
      </c>
      <c r="D8" s="12" t="s">
        <v>9</v>
      </c>
      <c r="E8" s="12"/>
      <c r="F8" s="23">
        <f t="shared" si="0"/>
        <v>539</v>
      </c>
      <c r="G8" s="23">
        <f t="shared" si="0"/>
        <v>332</v>
      </c>
      <c r="H8" s="23">
        <f t="shared" si="0"/>
        <v>332</v>
      </c>
    </row>
    <row r="9" spans="1:8" ht="19.5">
      <c r="A9" s="11" t="s">
        <v>38</v>
      </c>
      <c r="B9" s="19">
        <v>915</v>
      </c>
      <c r="C9" s="12" t="s">
        <v>10</v>
      </c>
      <c r="D9" s="12" t="s">
        <v>9</v>
      </c>
      <c r="E9" s="12" t="s">
        <v>11</v>
      </c>
      <c r="F9" s="20">
        <f>F10+F11</f>
        <v>539</v>
      </c>
      <c r="G9" s="20">
        <f>G10+G11</f>
        <v>332</v>
      </c>
      <c r="H9" s="20">
        <f>H10+H11</f>
        <v>332</v>
      </c>
    </row>
    <row r="10" spans="1:8" ht="18.75">
      <c r="A10" s="13" t="s">
        <v>39</v>
      </c>
      <c r="B10" s="21">
        <v>915</v>
      </c>
      <c r="C10" s="14" t="s">
        <v>10</v>
      </c>
      <c r="D10" s="14" t="s">
        <v>9</v>
      </c>
      <c r="E10" s="14" t="s">
        <v>12</v>
      </c>
      <c r="F10" s="22">
        <f>414</f>
        <v>414</v>
      </c>
      <c r="G10" s="22">
        <f>414/2</f>
        <v>207</v>
      </c>
      <c r="H10" s="22">
        <f>414/2</f>
        <v>207</v>
      </c>
    </row>
    <row r="11" spans="1:8" ht="37.5">
      <c r="A11" s="13" t="s">
        <v>40</v>
      </c>
      <c r="B11" s="21">
        <v>915</v>
      </c>
      <c r="C11" s="14" t="s">
        <v>10</v>
      </c>
      <c r="D11" s="14" t="s">
        <v>9</v>
      </c>
      <c r="E11" s="14" t="s">
        <v>13</v>
      </c>
      <c r="F11" s="22">
        <v>125</v>
      </c>
      <c r="G11" s="27">
        <v>125</v>
      </c>
      <c r="H11" s="27">
        <v>125</v>
      </c>
    </row>
    <row r="12" spans="1:8" s="3" customFormat="1" ht="18.75">
      <c r="A12" s="8" t="s">
        <v>2</v>
      </c>
      <c r="B12" s="17">
        <v>915</v>
      </c>
      <c r="C12" s="9" t="s">
        <v>14</v>
      </c>
      <c r="D12" s="17"/>
      <c r="E12" s="17"/>
      <c r="F12" s="18">
        <f>F13+F24</f>
        <v>2212</v>
      </c>
      <c r="G12" s="18">
        <f>G13+G24</f>
        <v>540.32</v>
      </c>
      <c r="H12" s="18">
        <f>H13+H24</f>
        <v>540.32</v>
      </c>
    </row>
    <row r="13" spans="1:8" s="4" customFormat="1" ht="18.75">
      <c r="A13" s="15" t="s">
        <v>41</v>
      </c>
      <c r="B13" s="19">
        <v>915</v>
      </c>
      <c r="C13" s="12" t="s">
        <v>14</v>
      </c>
      <c r="D13" s="12" t="s">
        <v>15</v>
      </c>
      <c r="E13" s="19"/>
      <c r="F13" s="23">
        <f>F14+F17+F20</f>
        <v>2212</v>
      </c>
      <c r="G13" s="23">
        <f>G14+G17+G20</f>
        <v>540.32</v>
      </c>
      <c r="H13" s="23">
        <f>H14+H17+H20</f>
        <v>540.32</v>
      </c>
    </row>
    <row r="14" spans="1:8" ht="18.75">
      <c r="A14" s="11" t="s">
        <v>38</v>
      </c>
      <c r="B14" s="19">
        <v>915</v>
      </c>
      <c r="C14" s="12" t="s">
        <v>14</v>
      </c>
      <c r="D14" s="12" t="s">
        <v>15</v>
      </c>
      <c r="E14" s="19">
        <v>120</v>
      </c>
      <c r="F14" s="23">
        <f>SUM(F15:F16)</f>
        <v>837</v>
      </c>
      <c r="G14" s="23">
        <f>SUM(G15:G16)</f>
        <v>401</v>
      </c>
      <c r="H14" s="23">
        <f>SUM(H15:H16)</f>
        <v>401</v>
      </c>
    </row>
    <row r="15" spans="1:8" ht="18.75">
      <c r="A15" s="13" t="s">
        <v>39</v>
      </c>
      <c r="B15" s="21">
        <v>915</v>
      </c>
      <c r="C15" s="14" t="s">
        <v>14</v>
      </c>
      <c r="D15" s="14" t="s">
        <v>15</v>
      </c>
      <c r="E15" s="21">
        <v>121</v>
      </c>
      <c r="F15" s="22">
        <f>648</f>
        <v>648</v>
      </c>
      <c r="G15" s="22">
        <f>616/2</f>
        <v>308</v>
      </c>
      <c r="H15" s="22">
        <f>616/2</f>
        <v>308</v>
      </c>
    </row>
    <row r="16" spans="1:8" ht="37.5">
      <c r="A16" s="13" t="s">
        <v>40</v>
      </c>
      <c r="B16" s="21">
        <v>915</v>
      </c>
      <c r="C16" s="14" t="s">
        <v>14</v>
      </c>
      <c r="D16" s="14" t="s">
        <v>15</v>
      </c>
      <c r="E16" s="21">
        <v>129</v>
      </c>
      <c r="F16" s="22">
        <f>189</f>
        <v>189</v>
      </c>
      <c r="G16" s="22">
        <f>186/2</f>
        <v>93</v>
      </c>
      <c r="H16" s="22">
        <f>186/2</f>
        <v>93</v>
      </c>
    </row>
    <row r="17" spans="1:8" ht="37.5">
      <c r="A17" s="15" t="s">
        <v>42</v>
      </c>
      <c r="B17" s="19">
        <v>915</v>
      </c>
      <c r="C17" s="12" t="s">
        <v>14</v>
      </c>
      <c r="D17" s="12" t="s">
        <v>15</v>
      </c>
      <c r="E17" s="19">
        <v>240</v>
      </c>
      <c r="F17" s="23">
        <f>F18+F19</f>
        <v>1278</v>
      </c>
      <c r="G17" s="23">
        <f>G18+G19</f>
        <v>89.72</v>
      </c>
      <c r="H17" s="23">
        <f>H18+H19</f>
        <v>89.72</v>
      </c>
    </row>
    <row r="18" spans="1:8" ht="18.75">
      <c r="A18" s="13" t="s">
        <v>4</v>
      </c>
      <c r="B18" s="21">
        <v>915</v>
      </c>
      <c r="C18" s="14" t="s">
        <v>14</v>
      </c>
      <c r="D18" s="14" t="s">
        <v>15</v>
      </c>
      <c r="E18" s="21">
        <v>242</v>
      </c>
      <c r="F18" s="22">
        <v>32.1</v>
      </c>
      <c r="G18" s="22">
        <v>34</v>
      </c>
      <c r="H18" s="22">
        <v>34</v>
      </c>
    </row>
    <row r="19" spans="1:8" ht="37.5">
      <c r="A19" s="13" t="s">
        <v>52</v>
      </c>
      <c r="B19" s="21">
        <v>915</v>
      </c>
      <c r="C19" s="14" t="s">
        <v>14</v>
      </c>
      <c r="D19" s="14" t="s">
        <v>15</v>
      </c>
      <c r="E19" s="21">
        <v>244</v>
      </c>
      <c r="F19" s="22">
        <f>1245.9</f>
        <v>1245.9</v>
      </c>
      <c r="G19" s="22">
        <f>55.72</f>
        <v>55.72</v>
      </c>
      <c r="H19" s="22">
        <f>55.72</f>
        <v>55.72</v>
      </c>
    </row>
    <row r="20" spans="1:8" ht="18.75">
      <c r="A20" s="15" t="s">
        <v>43</v>
      </c>
      <c r="B20" s="19">
        <v>915</v>
      </c>
      <c r="C20" s="12" t="s">
        <v>14</v>
      </c>
      <c r="D20" s="12" t="s">
        <v>15</v>
      </c>
      <c r="E20" s="19">
        <v>850</v>
      </c>
      <c r="F20" s="23">
        <f>F21+F22+F23</f>
        <v>97</v>
      </c>
      <c r="G20" s="23">
        <f>G21+G22+G23</f>
        <v>49.6</v>
      </c>
      <c r="H20" s="23">
        <f>H21+H22+H23</f>
        <v>49.6</v>
      </c>
    </row>
    <row r="21" spans="1:8" ht="18.75">
      <c r="A21" s="13" t="s">
        <v>5</v>
      </c>
      <c r="B21" s="21">
        <v>915</v>
      </c>
      <c r="C21" s="14" t="s">
        <v>14</v>
      </c>
      <c r="D21" s="14" t="s">
        <v>15</v>
      </c>
      <c r="E21" s="21">
        <v>851</v>
      </c>
      <c r="F21" s="22">
        <v>80</v>
      </c>
      <c r="G21" s="22">
        <v>49.6</v>
      </c>
      <c r="H21" s="22">
        <v>49.6</v>
      </c>
    </row>
    <row r="22" spans="1:8" ht="18.75">
      <c r="A22" s="13" t="s">
        <v>44</v>
      </c>
      <c r="B22" s="21">
        <v>915</v>
      </c>
      <c r="C22" s="14" t="s">
        <v>14</v>
      </c>
      <c r="D22" s="14" t="s">
        <v>15</v>
      </c>
      <c r="E22" s="21">
        <v>852</v>
      </c>
      <c r="F22" s="22">
        <v>15</v>
      </c>
      <c r="G22" s="22">
        <v>0</v>
      </c>
      <c r="H22" s="22">
        <v>0</v>
      </c>
    </row>
    <row r="23" spans="1:8" ht="18.75">
      <c r="A23" s="13" t="s">
        <v>7</v>
      </c>
      <c r="B23" s="21">
        <v>915</v>
      </c>
      <c r="C23" s="14" t="s">
        <v>14</v>
      </c>
      <c r="D23" s="14" t="s">
        <v>15</v>
      </c>
      <c r="E23" s="21">
        <v>853</v>
      </c>
      <c r="F23" s="22">
        <v>2</v>
      </c>
      <c r="G23" s="22">
        <v>0</v>
      </c>
      <c r="H23" s="22">
        <v>0</v>
      </c>
    </row>
    <row r="24" spans="1:8" ht="18.75">
      <c r="A24" s="11" t="s">
        <v>54</v>
      </c>
      <c r="B24" s="19">
        <v>915</v>
      </c>
      <c r="C24" s="12" t="s">
        <v>14</v>
      </c>
      <c r="D24" s="12" t="s">
        <v>55</v>
      </c>
      <c r="E24" s="12"/>
      <c r="F24" s="23">
        <f aca="true" t="shared" si="1" ref="F24:H25">F25</f>
        <v>0</v>
      </c>
      <c r="G24" s="23">
        <f t="shared" si="1"/>
        <v>0</v>
      </c>
      <c r="H24" s="23">
        <f t="shared" si="1"/>
        <v>0</v>
      </c>
    </row>
    <row r="25" spans="1:8" ht="37.5">
      <c r="A25" s="15" t="s">
        <v>53</v>
      </c>
      <c r="B25" s="19">
        <v>915</v>
      </c>
      <c r="C25" s="12" t="s">
        <v>14</v>
      </c>
      <c r="D25" s="14" t="s">
        <v>55</v>
      </c>
      <c r="E25" s="12" t="s">
        <v>17</v>
      </c>
      <c r="F25" s="23">
        <f t="shared" si="1"/>
        <v>0</v>
      </c>
      <c r="G25" s="23">
        <f t="shared" si="1"/>
        <v>0</v>
      </c>
      <c r="H25" s="23">
        <f t="shared" si="1"/>
        <v>0</v>
      </c>
    </row>
    <row r="26" spans="1:8" ht="37.5">
      <c r="A26" s="13" t="s">
        <v>52</v>
      </c>
      <c r="B26" s="21">
        <v>915</v>
      </c>
      <c r="C26" s="14" t="s">
        <v>14</v>
      </c>
      <c r="D26" s="14" t="s">
        <v>55</v>
      </c>
      <c r="E26" s="14" t="s">
        <v>16</v>
      </c>
      <c r="F26" s="22">
        <v>0</v>
      </c>
      <c r="G26" s="27">
        <v>0</v>
      </c>
      <c r="H26" s="27">
        <v>0</v>
      </c>
    </row>
    <row r="27" spans="1:8" ht="37.5">
      <c r="A27" s="8" t="s">
        <v>76</v>
      </c>
      <c r="B27" s="46">
        <v>915</v>
      </c>
      <c r="C27" s="47" t="s">
        <v>79</v>
      </c>
      <c r="D27" s="47"/>
      <c r="E27" s="47"/>
      <c r="F27" s="18">
        <f aca="true" t="shared" si="2" ref="F27:H28">F28</f>
        <v>79.2</v>
      </c>
      <c r="G27" s="18">
        <f t="shared" si="2"/>
        <v>79.2</v>
      </c>
      <c r="H27" s="18">
        <f t="shared" si="2"/>
        <v>79.2</v>
      </c>
    </row>
    <row r="28" spans="1:8" ht="56.25">
      <c r="A28" s="15" t="s">
        <v>77</v>
      </c>
      <c r="B28" s="48">
        <v>915</v>
      </c>
      <c r="C28" s="49" t="s">
        <v>79</v>
      </c>
      <c r="D28" s="49" t="s">
        <v>80</v>
      </c>
      <c r="E28" s="49"/>
      <c r="F28" s="23">
        <f t="shared" si="2"/>
        <v>79.2</v>
      </c>
      <c r="G28" s="23">
        <f t="shared" si="2"/>
        <v>79.2</v>
      </c>
      <c r="H28" s="23">
        <f t="shared" si="2"/>
        <v>79.2</v>
      </c>
    </row>
    <row r="29" spans="1:8" ht="18.75">
      <c r="A29" s="13" t="s">
        <v>78</v>
      </c>
      <c r="B29" s="50">
        <v>915</v>
      </c>
      <c r="C29" s="51" t="s">
        <v>79</v>
      </c>
      <c r="D29" s="51" t="s">
        <v>80</v>
      </c>
      <c r="E29" s="51" t="s">
        <v>81</v>
      </c>
      <c r="F29" s="22">
        <v>79.2</v>
      </c>
      <c r="G29" s="27">
        <v>79.2</v>
      </c>
      <c r="H29" s="27">
        <v>79.2</v>
      </c>
    </row>
    <row r="30" spans="1:8" ht="18.75">
      <c r="A30" s="8" t="s">
        <v>6</v>
      </c>
      <c r="B30" s="17">
        <v>915</v>
      </c>
      <c r="C30" s="9" t="s">
        <v>45</v>
      </c>
      <c r="D30" s="21"/>
      <c r="E30" s="21"/>
      <c r="F30" s="18">
        <f aca="true" t="shared" si="3" ref="F30:H32">F31</f>
        <v>300</v>
      </c>
      <c r="G30" s="18">
        <f t="shared" si="3"/>
        <v>0</v>
      </c>
      <c r="H30" s="18">
        <f t="shared" si="3"/>
        <v>0</v>
      </c>
    </row>
    <row r="31" spans="1:8" s="4" customFormat="1" ht="37.5">
      <c r="A31" s="15" t="s">
        <v>47</v>
      </c>
      <c r="B31" s="19">
        <v>915</v>
      </c>
      <c r="C31" s="12" t="s">
        <v>45</v>
      </c>
      <c r="D31" s="12" t="s">
        <v>46</v>
      </c>
      <c r="E31" s="19"/>
      <c r="F31" s="23">
        <f t="shared" si="3"/>
        <v>300</v>
      </c>
      <c r="G31" s="23">
        <f t="shared" si="3"/>
        <v>0</v>
      </c>
      <c r="H31" s="23">
        <f t="shared" si="3"/>
        <v>0</v>
      </c>
    </row>
    <row r="32" spans="1:8" s="4" customFormat="1" ht="37.5">
      <c r="A32" s="15" t="s">
        <v>53</v>
      </c>
      <c r="B32" s="19">
        <v>915</v>
      </c>
      <c r="C32" s="12" t="s">
        <v>45</v>
      </c>
      <c r="D32" s="12" t="s">
        <v>46</v>
      </c>
      <c r="E32" s="19">
        <v>240</v>
      </c>
      <c r="F32" s="23">
        <f t="shared" si="3"/>
        <v>300</v>
      </c>
      <c r="G32" s="23">
        <f t="shared" si="3"/>
        <v>0</v>
      </c>
      <c r="H32" s="23">
        <f t="shared" si="3"/>
        <v>0</v>
      </c>
    </row>
    <row r="33" spans="1:8" ht="37.5">
      <c r="A33" s="13" t="s">
        <v>52</v>
      </c>
      <c r="B33" s="21">
        <v>915</v>
      </c>
      <c r="C33" s="14" t="s">
        <v>45</v>
      </c>
      <c r="D33" s="14" t="s">
        <v>46</v>
      </c>
      <c r="E33" s="21">
        <v>244</v>
      </c>
      <c r="F33" s="22">
        <v>300</v>
      </c>
      <c r="G33" s="27">
        <v>0</v>
      </c>
      <c r="H33" s="27">
        <v>0</v>
      </c>
    </row>
    <row r="34" spans="1:8" ht="18.75">
      <c r="A34" s="41" t="s">
        <v>68</v>
      </c>
      <c r="B34" s="43">
        <v>915</v>
      </c>
      <c r="C34" s="44" t="s">
        <v>73</v>
      </c>
      <c r="D34" s="44" t="s">
        <v>74</v>
      </c>
      <c r="E34" s="45"/>
      <c r="F34" s="36">
        <f>F35</f>
        <v>0</v>
      </c>
      <c r="G34" s="36">
        <f>G35</f>
        <v>0</v>
      </c>
      <c r="H34" s="36">
        <f>H35</f>
        <v>0</v>
      </c>
    </row>
    <row r="35" spans="1:8" s="5" customFormat="1" ht="18.75">
      <c r="A35" s="30" t="s">
        <v>39</v>
      </c>
      <c r="B35" s="31"/>
      <c r="C35" s="42" t="s">
        <v>73</v>
      </c>
      <c r="D35" s="42" t="s">
        <v>75</v>
      </c>
      <c r="E35" s="35"/>
      <c r="F35" s="37">
        <f>F36+F37</f>
        <v>0</v>
      </c>
      <c r="G35" s="37">
        <f>G36+G37</f>
        <v>0</v>
      </c>
      <c r="H35" s="37">
        <f>H36+H37</f>
        <v>0</v>
      </c>
    </row>
    <row r="36" spans="1:8" s="5" customFormat="1" ht="18.75">
      <c r="A36" s="32" t="s">
        <v>69</v>
      </c>
      <c r="B36" s="33">
        <v>915</v>
      </c>
      <c r="C36" s="42" t="s">
        <v>73</v>
      </c>
      <c r="D36" s="42" t="s">
        <v>74</v>
      </c>
      <c r="E36" s="34" t="s">
        <v>70</v>
      </c>
      <c r="F36" s="38">
        <v>0</v>
      </c>
      <c r="G36" s="39">
        <v>0</v>
      </c>
      <c r="H36" s="22">
        <v>0</v>
      </c>
    </row>
    <row r="37" spans="1:8" s="2" customFormat="1" ht="18.75">
      <c r="A37" s="32" t="s">
        <v>71</v>
      </c>
      <c r="B37" s="33">
        <v>915</v>
      </c>
      <c r="C37" s="42" t="s">
        <v>73</v>
      </c>
      <c r="D37" s="42" t="s">
        <v>74</v>
      </c>
      <c r="E37" s="34" t="s">
        <v>72</v>
      </c>
      <c r="F37" s="38">
        <v>0</v>
      </c>
      <c r="G37" s="39">
        <v>0</v>
      </c>
      <c r="H37" s="28">
        <v>0</v>
      </c>
    </row>
    <row r="38" spans="1:8" s="2" customFormat="1" ht="18.75">
      <c r="A38" s="8" t="s">
        <v>20</v>
      </c>
      <c r="B38" s="17">
        <v>915</v>
      </c>
      <c r="C38" s="9" t="s">
        <v>18</v>
      </c>
      <c r="D38" s="9"/>
      <c r="E38" s="9"/>
      <c r="F38" s="18">
        <f>F39+F42+F45+F48</f>
        <v>1139.4</v>
      </c>
      <c r="G38" s="18">
        <f>G39+G42+G45+G48</f>
        <v>57.14</v>
      </c>
      <c r="H38" s="18">
        <f>H39+H42+H45+H48</f>
        <v>57.14</v>
      </c>
    </row>
    <row r="39" spans="1:8" s="5" customFormat="1" ht="18.75">
      <c r="A39" s="11" t="s">
        <v>21</v>
      </c>
      <c r="B39" s="19">
        <v>915</v>
      </c>
      <c r="C39" s="12" t="s">
        <v>18</v>
      </c>
      <c r="D39" s="12" t="s">
        <v>19</v>
      </c>
      <c r="E39" s="12"/>
      <c r="F39" s="23">
        <f aca="true" t="shared" si="4" ref="F39:H40">F40</f>
        <v>910</v>
      </c>
      <c r="G39" s="23">
        <f t="shared" si="4"/>
        <v>0</v>
      </c>
      <c r="H39" s="23">
        <f t="shared" si="4"/>
        <v>0</v>
      </c>
    </row>
    <row r="40" spans="1:8" s="5" customFormat="1" ht="37.5">
      <c r="A40" s="15" t="s">
        <v>53</v>
      </c>
      <c r="B40" s="19">
        <v>915</v>
      </c>
      <c r="C40" s="12" t="s">
        <v>18</v>
      </c>
      <c r="D40" s="12" t="s">
        <v>19</v>
      </c>
      <c r="E40" s="12" t="s">
        <v>17</v>
      </c>
      <c r="F40" s="23">
        <f t="shared" si="4"/>
        <v>910</v>
      </c>
      <c r="G40" s="23">
        <f t="shared" si="4"/>
        <v>0</v>
      </c>
      <c r="H40" s="23">
        <f t="shared" si="4"/>
        <v>0</v>
      </c>
    </row>
    <row r="41" spans="1:8" s="2" customFormat="1" ht="37.5">
      <c r="A41" s="13" t="s">
        <v>52</v>
      </c>
      <c r="B41" s="21">
        <v>915</v>
      </c>
      <c r="C41" s="14" t="s">
        <v>18</v>
      </c>
      <c r="D41" s="14" t="s">
        <v>19</v>
      </c>
      <c r="E41" s="14" t="s">
        <v>16</v>
      </c>
      <c r="F41" s="22">
        <v>910</v>
      </c>
      <c r="G41" s="28">
        <v>0</v>
      </c>
      <c r="H41" s="28">
        <v>0</v>
      </c>
    </row>
    <row r="42" spans="1:8" s="5" customFormat="1" ht="18.75">
      <c r="A42" s="11" t="s">
        <v>29</v>
      </c>
      <c r="B42" s="19">
        <v>915</v>
      </c>
      <c r="C42" s="12" t="s">
        <v>18</v>
      </c>
      <c r="D42" s="12" t="s">
        <v>28</v>
      </c>
      <c r="E42" s="12"/>
      <c r="F42" s="23">
        <f aca="true" t="shared" si="5" ref="F42:H43">F43</f>
        <v>109.2</v>
      </c>
      <c r="G42" s="23">
        <f t="shared" si="5"/>
        <v>57.14</v>
      </c>
      <c r="H42" s="23">
        <f t="shared" si="5"/>
        <v>57.14</v>
      </c>
    </row>
    <row r="43" spans="1:8" s="5" customFormat="1" ht="37.5">
      <c r="A43" s="15" t="s">
        <v>53</v>
      </c>
      <c r="B43" s="19">
        <v>915</v>
      </c>
      <c r="C43" s="12" t="s">
        <v>18</v>
      </c>
      <c r="D43" s="12" t="s">
        <v>28</v>
      </c>
      <c r="E43" s="12" t="s">
        <v>17</v>
      </c>
      <c r="F43" s="23">
        <f t="shared" si="5"/>
        <v>109.2</v>
      </c>
      <c r="G43" s="23">
        <f t="shared" si="5"/>
        <v>57.14</v>
      </c>
      <c r="H43" s="23">
        <f t="shared" si="5"/>
        <v>57.14</v>
      </c>
    </row>
    <row r="44" spans="1:8" s="2" customFormat="1" ht="37.5">
      <c r="A44" s="13" t="s">
        <v>52</v>
      </c>
      <c r="B44" s="21">
        <v>915</v>
      </c>
      <c r="C44" s="14" t="s">
        <v>18</v>
      </c>
      <c r="D44" s="14" t="s">
        <v>28</v>
      </c>
      <c r="E44" s="14" t="s">
        <v>16</v>
      </c>
      <c r="F44" s="22">
        <v>109.2</v>
      </c>
      <c r="G44" s="22">
        <v>57.14</v>
      </c>
      <c r="H44" s="22">
        <v>57.14</v>
      </c>
    </row>
    <row r="45" spans="1:8" s="5" customFormat="1" ht="18.75">
      <c r="A45" s="15" t="s">
        <v>56</v>
      </c>
      <c r="B45" s="19">
        <v>915</v>
      </c>
      <c r="C45" s="12" t="s">
        <v>18</v>
      </c>
      <c r="D45" s="12" t="s">
        <v>57</v>
      </c>
      <c r="E45" s="12"/>
      <c r="F45" s="23">
        <f aca="true" t="shared" si="6" ref="F45:H46">F46</f>
        <v>120.2</v>
      </c>
      <c r="G45" s="26">
        <f t="shared" si="6"/>
        <v>0</v>
      </c>
      <c r="H45" s="26">
        <f t="shared" si="6"/>
        <v>0</v>
      </c>
    </row>
    <row r="46" spans="1:8" s="2" customFormat="1" ht="37.5">
      <c r="A46" s="15" t="s">
        <v>53</v>
      </c>
      <c r="B46" s="19">
        <v>915</v>
      </c>
      <c r="C46" s="12" t="s">
        <v>18</v>
      </c>
      <c r="D46" s="12" t="s">
        <v>57</v>
      </c>
      <c r="E46" s="12" t="s">
        <v>17</v>
      </c>
      <c r="F46" s="23">
        <f t="shared" si="6"/>
        <v>120.2</v>
      </c>
      <c r="G46" s="26">
        <f t="shared" si="6"/>
        <v>0</v>
      </c>
      <c r="H46" s="26">
        <f t="shared" si="6"/>
        <v>0</v>
      </c>
    </row>
    <row r="47" spans="1:8" s="2" customFormat="1" ht="37.5">
      <c r="A47" s="13" t="s">
        <v>52</v>
      </c>
      <c r="B47" s="21">
        <v>915</v>
      </c>
      <c r="C47" s="14" t="s">
        <v>18</v>
      </c>
      <c r="D47" s="14" t="s">
        <v>57</v>
      </c>
      <c r="E47" s="14" t="s">
        <v>16</v>
      </c>
      <c r="F47" s="22">
        <v>120.2</v>
      </c>
      <c r="G47" s="28">
        <v>0</v>
      </c>
      <c r="H47" s="28">
        <v>0</v>
      </c>
    </row>
    <row r="48" spans="1:8" s="5" customFormat="1" ht="18.75">
      <c r="A48" s="15" t="s">
        <v>58</v>
      </c>
      <c r="B48" s="19">
        <v>915</v>
      </c>
      <c r="C48" s="12" t="s">
        <v>18</v>
      </c>
      <c r="D48" s="12" t="s">
        <v>59</v>
      </c>
      <c r="E48" s="12"/>
      <c r="F48" s="23">
        <f aca="true" t="shared" si="7" ref="F48:H49">F49</f>
        <v>0</v>
      </c>
      <c r="G48" s="23">
        <f t="shared" si="7"/>
        <v>0</v>
      </c>
      <c r="H48" s="23">
        <f t="shared" si="7"/>
        <v>0</v>
      </c>
    </row>
    <row r="49" spans="1:8" s="2" customFormat="1" ht="37.5">
      <c r="A49" s="15" t="s">
        <v>53</v>
      </c>
      <c r="B49" s="19">
        <v>915</v>
      </c>
      <c r="C49" s="12" t="s">
        <v>18</v>
      </c>
      <c r="D49" s="12" t="s">
        <v>59</v>
      </c>
      <c r="E49" s="12" t="s">
        <v>17</v>
      </c>
      <c r="F49" s="23">
        <f t="shared" si="7"/>
        <v>0</v>
      </c>
      <c r="G49" s="23">
        <f t="shared" si="7"/>
        <v>0</v>
      </c>
      <c r="H49" s="23">
        <f t="shared" si="7"/>
        <v>0</v>
      </c>
    </row>
    <row r="50" spans="1:8" s="2" customFormat="1" ht="37.5">
      <c r="A50" s="13" t="s">
        <v>52</v>
      </c>
      <c r="B50" s="21">
        <v>915</v>
      </c>
      <c r="C50" s="14" t="s">
        <v>18</v>
      </c>
      <c r="D50" s="14" t="s">
        <v>59</v>
      </c>
      <c r="E50" s="14" t="s">
        <v>16</v>
      </c>
      <c r="F50" s="22">
        <v>0</v>
      </c>
      <c r="G50" s="28">
        <v>0</v>
      </c>
      <c r="H50" s="28">
        <v>0</v>
      </c>
    </row>
    <row r="51" spans="1:8" s="2" customFormat="1" ht="18.75">
      <c r="A51" s="8" t="s">
        <v>35</v>
      </c>
      <c r="B51" s="17">
        <v>915</v>
      </c>
      <c r="C51" s="9" t="s">
        <v>30</v>
      </c>
      <c r="D51" s="9"/>
      <c r="E51" s="9"/>
      <c r="F51" s="18">
        <f>F52</f>
        <v>3422.7</v>
      </c>
      <c r="G51" s="18">
        <f>G52</f>
        <v>674.37</v>
      </c>
      <c r="H51" s="18">
        <f>H52</f>
        <v>674.37</v>
      </c>
    </row>
    <row r="52" spans="1:8" s="5" customFormat="1" ht="19.5" customHeight="1">
      <c r="A52" s="15" t="s">
        <v>32</v>
      </c>
      <c r="B52" s="19">
        <v>915</v>
      </c>
      <c r="C52" s="12" t="s">
        <v>30</v>
      </c>
      <c r="D52" s="12" t="s">
        <v>31</v>
      </c>
      <c r="E52" s="12"/>
      <c r="F52" s="23">
        <f>F53+F56</f>
        <v>3422.7</v>
      </c>
      <c r="G52" s="23">
        <f>G53+G56</f>
        <v>674.37</v>
      </c>
      <c r="H52" s="23">
        <f>H53+H56</f>
        <v>674.37</v>
      </c>
    </row>
    <row r="53" spans="1:8" s="5" customFormat="1" ht="18.75">
      <c r="A53" s="15" t="s">
        <v>23</v>
      </c>
      <c r="B53" s="19">
        <v>915</v>
      </c>
      <c r="C53" s="12" t="s">
        <v>30</v>
      </c>
      <c r="D53" s="12" t="s">
        <v>31</v>
      </c>
      <c r="E53" s="12" t="s">
        <v>22</v>
      </c>
      <c r="F53" s="23">
        <f>F54+F55</f>
        <v>937.1999999999999</v>
      </c>
      <c r="G53" s="23">
        <f>G54+G55</f>
        <v>640</v>
      </c>
      <c r="H53" s="23">
        <f>H54+H55</f>
        <v>640</v>
      </c>
    </row>
    <row r="54" spans="1:8" s="2" customFormat="1" ht="18.75">
      <c r="A54" s="13" t="s">
        <v>25</v>
      </c>
      <c r="B54" s="21">
        <v>915</v>
      </c>
      <c r="C54" s="14" t="s">
        <v>30</v>
      </c>
      <c r="D54" s="14" t="s">
        <v>31</v>
      </c>
      <c r="E54" s="14" t="s">
        <v>24</v>
      </c>
      <c r="F54" s="22">
        <f>719.8</f>
        <v>719.8</v>
      </c>
      <c r="G54" s="22">
        <f>983/2</f>
        <v>491.5</v>
      </c>
      <c r="H54" s="22">
        <f>983/2</f>
        <v>491.5</v>
      </c>
    </row>
    <row r="55" spans="1:8" s="2" customFormat="1" ht="37.5">
      <c r="A55" s="13" t="s">
        <v>27</v>
      </c>
      <c r="B55" s="21">
        <v>915</v>
      </c>
      <c r="C55" s="14" t="s">
        <v>30</v>
      </c>
      <c r="D55" s="14" t="s">
        <v>31</v>
      </c>
      <c r="E55" s="14" t="s">
        <v>26</v>
      </c>
      <c r="F55" s="22">
        <v>217.4</v>
      </c>
      <c r="G55" s="22">
        <f>297/2</f>
        <v>148.5</v>
      </c>
      <c r="H55" s="22">
        <f>297/2</f>
        <v>148.5</v>
      </c>
    </row>
    <row r="56" spans="1:8" s="2" customFormat="1" ht="37.5">
      <c r="A56" s="15" t="s">
        <v>53</v>
      </c>
      <c r="B56" s="19">
        <v>915</v>
      </c>
      <c r="C56" s="12" t="s">
        <v>30</v>
      </c>
      <c r="D56" s="12" t="s">
        <v>31</v>
      </c>
      <c r="E56" s="12" t="s">
        <v>17</v>
      </c>
      <c r="F56" s="23">
        <f>F58+F57</f>
        <v>2485.5</v>
      </c>
      <c r="G56" s="23">
        <f>G58+G57</f>
        <v>34.37</v>
      </c>
      <c r="H56" s="23">
        <f>H58+H57</f>
        <v>34.37</v>
      </c>
    </row>
    <row r="57" spans="1:8" s="2" customFormat="1" ht="37.5">
      <c r="A57" s="13" t="s">
        <v>61</v>
      </c>
      <c r="B57" s="21">
        <v>915</v>
      </c>
      <c r="C57" s="14" t="s">
        <v>30</v>
      </c>
      <c r="D57" s="14" t="s">
        <v>31</v>
      </c>
      <c r="E57" s="14" t="s">
        <v>60</v>
      </c>
      <c r="F57" s="22">
        <v>2019</v>
      </c>
      <c r="G57" s="28">
        <v>0</v>
      </c>
      <c r="H57" s="28">
        <v>0</v>
      </c>
    </row>
    <row r="58" spans="1:8" s="5" customFormat="1" ht="37.5">
      <c r="A58" s="13" t="s">
        <v>52</v>
      </c>
      <c r="B58" s="21">
        <v>915</v>
      </c>
      <c r="C58" s="14" t="s">
        <v>30</v>
      </c>
      <c r="D58" s="14" t="s">
        <v>31</v>
      </c>
      <c r="E58" s="14" t="s">
        <v>16</v>
      </c>
      <c r="F58" s="22">
        <v>466.5</v>
      </c>
      <c r="G58" s="22">
        <v>34.37</v>
      </c>
      <c r="H58" s="22">
        <v>34.37</v>
      </c>
    </row>
    <row r="59" spans="1:8" s="5" customFormat="1" ht="18.75">
      <c r="A59" s="8" t="s">
        <v>62</v>
      </c>
      <c r="B59" s="21">
        <v>915</v>
      </c>
      <c r="C59" s="9" t="s">
        <v>65</v>
      </c>
      <c r="D59" s="9"/>
      <c r="E59" s="9"/>
      <c r="F59" s="18">
        <f aca="true" t="shared" si="8" ref="F59:H60">F60</f>
        <v>0</v>
      </c>
      <c r="G59" s="18">
        <f t="shared" si="8"/>
        <v>0</v>
      </c>
      <c r="H59" s="18">
        <f t="shared" si="8"/>
        <v>0</v>
      </c>
    </row>
    <row r="60" spans="1:8" s="5" customFormat="1" ht="18.75">
      <c r="A60" s="15" t="s">
        <v>63</v>
      </c>
      <c r="B60" s="21">
        <v>915</v>
      </c>
      <c r="C60" s="12" t="s">
        <v>65</v>
      </c>
      <c r="D60" s="12" t="s">
        <v>66</v>
      </c>
      <c r="E60" s="12"/>
      <c r="F60" s="23">
        <f t="shared" si="8"/>
        <v>0</v>
      </c>
      <c r="G60" s="23">
        <f t="shared" si="8"/>
        <v>0</v>
      </c>
      <c r="H60" s="23">
        <f t="shared" si="8"/>
        <v>0</v>
      </c>
    </row>
    <row r="61" spans="1:8" s="5" customFormat="1" ht="18.75">
      <c r="A61" s="13" t="s">
        <v>64</v>
      </c>
      <c r="B61" s="21">
        <v>915</v>
      </c>
      <c r="C61" s="14" t="s">
        <v>65</v>
      </c>
      <c r="D61" s="14" t="s">
        <v>66</v>
      </c>
      <c r="E61" s="14" t="s">
        <v>67</v>
      </c>
      <c r="F61" s="22">
        <v>0</v>
      </c>
      <c r="G61" s="28">
        <v>0</v>
      </c>
      <c r="H61" s="28">
        <v>0</v>
      </c>
    </row>
    <row r="62" spans="1:8" s="5" customFormat="1" ht="37.5">
      <c r="A62" s="15" t="s">
        <v>53</v>
      </c>
      <c r="B62" s="19">
        <v>915</v>
      </c>
      <c r="C62" s="12" t="s">
        <v>33</v>
      </c>
      <c r="D62" s="12" t="s">
        <v>34</v>
      </c>
      <c r="E62" s="12" t="s">
        <v>17</v>
      </c>
      <c r="F62" s="23">
        <f>F63</f>
        <v>0</v>
      </c>
      <c r="G62" s="23">
        <f>G63</f>
        <v>0</v>
      </c>
      <c r="H62" s="23">
        <f>H63</f>
        <v>0</v>
      </c>
    </row>
    <row r="63" spans="1:8" s="2" customFormat="1" ht="37.5">
      <c r="A63" s="13" t="s">
        <v>52</v>
      </c>
      <c r="B63" s="21">
        <v>915</v>
      </c>
      <c r="C63" s="14" t="s">
        <v>33</v>
      </c>
      <c r="D63" s="14" t="s">
        <v>34</v>
      </c>
      <c r="E63" s="14" t="s">
        <v>16</v>
      </c>
      <c r="F63" s="22">
        <v>0</v>
      </c>
      <c r="G63" s="28">
        <v>0</v>
      </c>
      <c r="H63" s="28">
        <v>0</v>
      </c>
    </row>
    <row r="64" spans="1:8" s="2" customFormat="1" ht="24" customHeight="1">
      <c r="A64" s="16"/>
      <c r="B64" s="24"/>
      <c r="C64" s="53" t="s">
        <v>3</v>
      </c>
      <c r="D64" s="54"/>
      <c r="E64" s="54"/>
      <c r="F64" s="52">
        <f>F6+F59+F51+F38+F34</f>
        <v>7692.299999999999</v>
      </c>
      <c r="G64" s="52">
        <f>G6+G59+G51+G38+G34</f>
        <v>1683.0300000000002</v>
      </c>
      <c r="H64" s="52">
        <f>H6+H59+H51+H38+H34</f>
        <v>1683.0300000000002</v>
      </c>
    </row>
    <row r="65" spans="1:6" s="2" customFormat="1" ht="30" customHeight="1">
      <c r="A65"/>
      <c r="B65" s="1"/>
      <c r="C65"/>
      <c r="D65"/>
      <c r="E65"/>
      <c r="F65"/>
    </row>
    <row r="66" spans="1:6" s="2" customFormat="1" ht="45.75" customHeight="1">
      <c r="A66"/>
      <c r="B66"/>
      <c r="C66"/>
      <c r="D66"/>
      <c r="E66"/>
      <c r="F66"/>
    </row>
    <row r="67" spans="1:6" s="2" customFormat="1" ht="45.75" customHeight="1">
      <c r="A67"/>
      <c r="B67"/>
      <c r="C67"/>
      <c r="D67"/>
      <c r="E67"/>
      <c r="F67"/>
    </row>
    <row r="68" spans="1:6" s="2" customFormat="1" ht="25.5" customHeight="1">
      <c r="A68"/>
      <c r="B68"/>
      <c r="C68"/>
      <c r="D68"/>
      <c r="E68"/>
      <c r="F68"/>
    </row>
    <row r="69" ht="18.75" customHeight="1"/>
  </sheetData>
  <sheetProtection/>
  <mergeCells count="3">
    <mergeCell ref="C64:E64"/>
    <mergeCell ref="D1:H1"/>
    <mergeCell ref="A3:H3"/>
  </mergeCells>
  <printOptions horizontalCentered="1"/>
  <pageMargins left="0.3937007874015748" right="0.3937007874015748" top="0.1968503937007874" bottom="0" header="0.5118110236220472" footer="0.5118110236220472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ЦБ ЧРМО</cp:lastModifiedBy>
  <cp:lastPrinted>2018-11-12T08:32:15Z</cp:lastPrinted>
  <dcterms:created xsi:type="dcterms:W3CDTF">2006-06-23T09:31:53Z</dcterms:created>
  <dcterms:modified xsi:type="dcterms:W3CDTF">2019-12-20T07:22:42Z</dcterms:modified>
  <cp:category/>
  <cp:version/>
  <cp:contentType/>
  <cp:contentStatus/>
</cp:coreProperties>
</file>